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mt10\abt101\Web\1-IONAS-CMS-aktuelle-Texte\04-Wirtschaft, Bauen, Wohnen\Mietspiegel\"/>
    </mc:Choice>
  </mc:AlternateContent>
  <bookViews>
    <workbookView xWindow="120" yWindow="150" windowWidth="28515" windowHeight="12075"/>
  </bookViews>
  <sheets>
    <sheet name="online" sheetId="1" r:id="rId1"/>
    <sheet name="offline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8" i="1" l="1"/>
  <c r="F25" i="1" l="1"/>
  <c r="D25" i="1"/>
  <c r="F24" i="1"/>
  <c r="D24" i="1"/>
  <c r="F23" i="1" l="1"/>
  <c r="F22" i="1"/>
  <c r="F21" i="1"/>
  <c r="D23" i="1"/>
  <c r="D22" i="1"/>
  <c r="D21" i="1"/>
  <c r="F9" i="1" l="1"/>
  <c r="Q9" i="1" l="1"/>
  <c r="F5" i="1" s="1"/>
  <c r="G5" i="1" s="1"/>
  <c r="Q10" i="1"/>
  <c r="Q11" i="1"/>
  <c r="Q12" i="1"/>
  <c r="Q14" i="1"/>
  <c r="F6" i="1" s="1"/>
  <c r="G6" i="1" s="1"/>
  <c r="Q15" i="1"/>
  <c r="Q16" i="1"/>
  <c r="Q18" i="1"/>
  <c r="Q19" i="1"/>
  <c r="Q20" i="1"/>
  <c r="Q21" i="1"/>
  <c r="F7" i="1" s="1"/>
  <c r="G7" i="1" s="1"/>
  <c r="Q22" i="1"/>
  <c r="Q24" i="1"/>
  <c r="Q25" i="1"/>
  <c r="Q26" i="1"/>
  <c r="Q27" i="1"/>
  <c r="Q28" i="1"/>
  <c r="Q29" i="1"/>
  <c r="Q31" i="1"/>
  <c r="Q32" i="1"/>
  <c r="Q33" i="1"/>
  <c r="Q34" i="1"/>
  <c r="Q3" i="1"/>
  <c r="Q4" i="1"/>
  <c r="Q5" i="1"/>
  <c r="Q6" i="1"/>
  <c r="F4" i="1" s="1"/>
  <c r="Q7" i="1"/>
  <c r="Q2" i="1"/>
  <c r="I6" i="1" l="1"/>
  <c r="G8" i="1"/>
  <c r="I8" i="1" s="1"/>
  <c r="I5" i="1"/>
  <c r="I7" i="1"/>
  <c r="G9" i="1" l="1"/>
  <c r="I9" i="1" s="1"/>
  <c r="G4" i="1"/>
  <c r="I4" i="1" s="1"/>
  <c r="I11" i="1" l="1"/>
  <c r="I15" i="1" s="1"/>
  <c r="I14" i="1" s="1"/>
  <c r="I16" i="1" l="1"/>
</calcChain>
</file>

<file path=xl/sharedStrings.xml><?xml version="1.0" encoding="utf-8"?>
<sst xmlns="http://schemas.openxmlformats.org/spreadsheetml/2006/main" count="149" uniqueCount="90">
  <si>
    <t>Merkmale</t>
  </si>
  <si>
    <t>Werte</t>
  </si>
  <si>
    <t>Gewichtung</t>
  </si>
  <si>
    <t>Miete/m²</t>
  </si>
  <si>
    <t>bis 1969</t>
  </si>
  <si>
    <t>KG</t>
  </si>
  <si>
    <t>Mietspiegelrechner</t>
  </si>
  <si>
    <t>1. Bauperiode</t>
  </si>
  <si>
    <t>ohne San/Mod</t>
  </si>
  <si>
    <t>1970-1985</t>
  </si>
  <si>
    <t>1986-2000</t>
  </si>
  <si>
    <t>2001-2014</t>
  </si>
  <si>
    <t>ab 2015</t>
  </si>
  <si>
    <t>mit San/Mod</t>
  </si>
  <si>
    <t>3. Wohnungsgröße</t>
  </si>
  <si>
    <t>bis 40 m²</t>
  </si>
  <si>
    <t>4. Ausstattung</t>
  </si>
  <si>
    <t>einfach</t>
  </si>
  <si>
    <t>standard</t>
  </si>
  <si>
    <t>gehoben</t>
  </si>
  <si>
    <t>5. Anzahl Wohnungen im Objekt</t>
  </si>
  <si>
    <t>1 - 3</t>
  </si>
  <si>
    <t>4 - 6</t>
  </si>
  <si>
    <t>7 - 12</t>
  </si>
  <si>
    <t>13 - 18</t>
  </si>
  <si>
    <t>&gt;19</t>
  </si>
  <si>
    <t>6. Lage der Wohnung im Objekt</t>
  </si>
  <si>
    <t>EG</t>
  </si>
  <si>
    <t>OG</t>
  </si>
  <si>
    <t>1.OG</t>
  </si>
  <si>
    <t>2.OG</t>
  </si>
  <si>
    <t>ab 3.OG</t>
  </si>
  <si>
    <t>DG</t>
  </si>
  <si>
    <t>7. Lage des Objekts</t>
  </si>
  <si>
    <t>SZ</t>
  </si>
  <si>
    <t>MG</t>
  </si>
  <si>
    <t>WG</t>
  </si>
  <si>
    <t>Einteilung</t>
  </si>
  <si>
    <t>anteilige</t>
  </si>
  <si>
    <t>Merkmale (Gwichtung)</t>
  </si>
  <si>
    <t>- 10 % unterer Wert</t>
  </si>
  <si>
    <t>gewichtete Vergleichsmiete</t>
  </si>
  <si>
    <t>+ 10 % oberer Wert</t>
  </si>
  <si>
    <t>Vergleichsmiete pro m²</t>
  </si>
  <si>
    <t>Kennziffer</t>
  </si>
  <si>
    <t>Anpassungsfaktor</t>
  </si>
  <si>
    <t>Anpassungs-</t>
  </si>
  <si>
    <t>faktor</t>
  </si>
  <si>
    <t>41-60 m²</t>
  </si>
  <si>
    <t>61-80 m²</t>
  </si>
  <si>
    <t>ab 81 m²</t>
  </si>
  <si>
    <t>1.Bauperiode (20%)</t>
  </si>
  <si>
    <t>2. Wohnungsgröße (20%)</t>
  </si>
  <si>
    <t>3. Ausstattung (40%)</t>
  </si>
  <si>
    <t>4. Anzahl der Wohnungen im Objekt (5%)</t>
  </si>
  <si>
    <t>5. Lage der Wohnung im Objekt (5%)</t>
  </si>
  <si>
    <t>6. Lage des Objekts (10%)</t>
  </si>
  <si>
    <t>evtl. Zuschläge zur monatlichen Kaltmiete</t>
  </si>
  <si>
    <t>Stellplatz</t>
  </si>
  <si>
    <t>Garage</t>
  </si>
  <si>
    <t>Tiefgarage</t>
  </si>
  <si>
    <t>Einbauküche</t>
  </si>
  <si>
    <t>Gewichtete Durchschnittsmiete:</t>
  </si>
  <si>
    <t>6,54 €/m²</t>
  </si>
  <si>
    <t>Anpassungsf</t>
  </si>
  <si>
    <t>im Objekt</t>
  </si>
  <si>
    <t>7,08 €/m²</t>
  </si>
  <si>
    <t>Merkmale (Gewichtung)</t>
  </si>
  <si>
    <t>- 20 % unterer Wert</t>
  </si>
  <si>
    <t>+ 20 % oberer Wert</t>
  </si>
  <si>
    <t>Einbauküche &lt; 10 Jahre</t>
  </si>
  <si>
    <t>Einbauküche &gt; 10 Jahre</t>
  </si>
  <si>
    <t>Kurgebiet</t>
  </si>
  <si>
    <t>Mischgebiet</t>
  </si>
  <si>
    <t>Stadtzentrum</t>
  </si>
  <si>
    <t>Wohngebiet</t>
  </si>
  <si>
    <t>Stadtteil</t>
  </si>
  <si>
    <t>Wohnlagenkarte.pdf</t>
  </si>
  <si>
    <t>Mietspiegelrechner 2023</t>
  </si>
  <si>
    <t>Weitere Hinweise</t>
  </si>
  <si>
    <t>Evtl. Zuschläge zur monatlichen Kaltmiete</t>
  </si>
  <si>
    <t>Zuschlag</t>
  </si>
  <si>
    <t>Standardstufen.pdf</t>
  </si>
  <si>
    <t>Begründungsaufwand bei Abweichung von der Vergleichsmiete.pdf</t>
  </si>
  <si>
    <t>bis 1969 m.San.</t>
  </si>
  <si>
    <t>2. Wohnungsgröße</t>
  </si>
  <si>
    <t>3. Ausstattung</t>
  </si>
  <si>
    <t>4. Anzahl Wohnungen im Objekt</t>
  </si>
  <si>
    <t>5. Lage der Wohnung im Objekt</t>
  </si>
  <si>
    <t>6. Lage des Objekts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</si>
</sst>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0.000"/>
    <numFmt numFmtId="166" formatCode="#,##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Rounded MT Bold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 Rounded MT Bold"/>
      <family val="2"/>
    </font>
    <font>
      <u/>
      <sz val="10"/>
      <color theme="1"/>
      <name val="Arial Rounded MT Bold"/>
      <family val="2"/>
    </font>
    <font>
      <u/>
      <sz val="11"/>
      <color theme="10"/>
      <name val="Calibri"/>
      <family val="2"/>
      <scheme val="minor"/>
    </font>
    <font>
      <i/>
      <sz val="8"/>
      <color theme="1"/>
      <name val="Arial Rounded MT Bold"/>
      <family val="2"/>
    </font>
    <font>
      <sz val="11"/>
      <color rgb="FFFF0000"/>
      <name val="Calibri"/>
      <family val="2"/>
      <scheme val="minor"/>
    </font>
    <font>
      <sz val="14"/>
      <color theme="1"/>
      <name val="Arial Rounded MT Bold"/>
      <family val="2"/>
    </font>
    <font>
      <b/>
      <i/>
      <sz val="10"/>
      <color theme="1"/>
      <name val="Calibri"/>
      <family val="2"/>
      <scheme val="minor"/>
    </font>
    <font>
      <i/>
      <sz val="9"/>
      <color theme="1"/>
      <name val="Arial Rounded MT Bold"/>
      <family val="2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 Rounded MT Bold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0" fontId="3" fillId="2" borderId="7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  <xf numFmtId="165" fontId="5" fillId="0" borderId="0" xfId="0" applyNumberFormat="1" applyFont="1" applyAlignment="1">
      <alignment horizontal="center"/>
    </xf>
    <xf numFmtId="165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0" borderId="0" xfId="0" applyNumberFormat="1" applyFont="1"/>
    <xf numFmtId="165" fontId="3" fillId="2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left" vertical="center"/>
    </xf>
    <xf numFmtId="165" fontId="3" fillId="0" borderId="0" xfId="0" applyNumberFormat="1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/>
    <xf numFmtId="0" fontId="5" fillId="3" borderId="0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right"/>
    </xf>
    <xf numFmtId="2" fontId="3" fillId="2" borderId="7" xfId="0" applyNumberFormat="1" applyFont="1" applyFill="1" applyBorder="1"/>
    <xf numFmtId="0" fontId="3" fillId="2" borderId="4" xfId="0" applyFont="1" applyFill="1" applyBorder="1"/>
    <xf numFmtId="2" fontId="3" fillId="0" borderId="0" xfId="0" applyNumberFormat="1" applyFont="1"/>
    <xf numFmtId="0" fontId="3" fillId="0" borderId="0" xfId="0" applyFont="1" applyFill="1"/>
    <xf numFmtId="2" fontId="5" fillId="2" borderId="0" xfId="0" quotePrefix="1" applyNumberFormat="1" applyFont="1" applyFill="1" applyAlignment="1">
      <alignment horizontal="right"/>
    </xf>
    <xf numFmtId="164" fontId="5" fillId="2" borderId="9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right"/>
    </xf>
    <xf numFmtId="164" fontId="5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0" fillId="3" borderId="0" xfId="0" applyFill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49" fontId="10" fillId="0" borderId="0" xfId="0" applyNumberFormat="1" applyFont="1" applyFill="1"/>
    <xf numFmtId="166" fontId="7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166" fontId="7" fillId="2" borderId="9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/>
    <xf numFmtId="165" fontId="3" fillId="4" borderId="7" xfId="0" applyNumberFormat="1" applyFont="1" applyFill="1" applyBorder="1"/>
    <xf numFmtId="164" fontId="1" fillId="4" borderId="7" xfId="0" applyNumberFormat="1" applyFont="1" applyFill="1" applyBorder="1"/>
    <xf numFmtId="2" fontId="1" fillId="4" borderId="7" xfId="0" applyNumberFormat="1" applyFont="1" applyFill="1" applyBorder="1"/>
    <xf numFmtId="164" fontId="2" fillId="4" borderId="8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0" xfId="0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1" fillId="4" borderId="4" xfId="0" applyFont="1" applyFill="1" applyBorder="1"/>
    <xf numFmtId="165" fontId="3" fillId="4" borderId="4" xfId="0" applyNumberFormat="1" applyFont="1" applyFill="1" applyBorder="1" applyAlignment="1">
      <alignment horizontal="center"/>
    </xf>
    <xf numFmtId="164" fontId="1" fillId="4" borderId="4" xfId="0" applyNumberFormat="1" applyFont="1" applyFill="1" applyBorder="1"/>
    <xf numFmtId="2" fontId="2" fillId="4" borderId="4" xfId="0" applyNumberFormat="1" applyFont="1" applyFill="1" applyBorder="1" applyAlignment="1">
      <alignment horizontal="right"/>
    </xf>
    <xf numFmtId="164" fontId="4" fillId="4" borderId="5" xfId="0" applyNumberFormat="1" applyFont="1" applyFill="1" applyBorder="1" applyAlignment="1">
      <alignment horizontal="center"/>
    </xf>
    <xf numFmtId="0" fontId="0" fillId="4" borderId="0" xfId="0" applyFill="1"/>
    <xf numFmtId="165" fontId="3" fillId="4" borderId="0" xfId="0" applyNumberFormat="1" applyFont="1" applyFill="1"/>
    <xf numFmtId="164" fontId="0" fillId="4" borderId="0" xfId="0" applyNumberFormat="1" applyFill="1"/>
    <xf numFmtId="2" fontId="0" fillId="4" borderId="0" xfId="0" applyNumberFormat="1" applyFill="1"/>
    <xf numFmtId="2" fontId="6" fillId="4" borderId="0" xfId="0" quotePrefix="1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left" vertical="center"/>
    </xf>
    <xf numFmtId="0" fontId="2" fillId="4" borderId="9" xfId="0" applyFont="1" applyFill="1" applyBorder="1"/>
    <xf numFmtId="49" fontId="10" fillId="4" borderId="9" xfId="0" applyNumberFormat="1" applyFont="1" applyFill="1" applyBorder="1" applyAlignment="1">
      <alignment horizontal="center"/>
    </xf>
    <xf numFmtId="166" fontId="2" fillId="4" borderId="9" xfId="0" applyNumberFormat="1" applyFont="1" applyFill="1" applyBorder="1" applyAlignment="1">
      <alignment horizontal="center"/>
    </xf>
    <xf numFmtId="2" fontId="11" fillId="0" borderId="0" xfId="0" applyNumberFormat="1" applyFont="1"/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2" fontId="6" fillId="3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center" vertical="center"/>
    </xf>
    <xf numFmtId="165" fontId="13" fillId="4" borderId="7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5" fillId="4" borderId="7" xfId="0" applyFont="1" applyFill="1" applyBorder="1"/>
    <xf numFmtId="0" fontId="14" fillId="4" borderId="6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6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0" fillId="0" borderId="10" xfId="0" applyFill="1" applyBorder="1"/>
    <xf numFmtId="0" fontId="7" fillId="0" borderId="0" xfId="0" applyFont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17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/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9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4" borderId="9" xfId="1" applyFill="1" applyBorder="1" applyAlignment="1">
      <alignment horizontal="center" vertical="center"/>
    </xf>
    <xf numFmtId="0" fontId="9" fillId="4" borderId="0" xfId="1" applyFill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277812</xdr:colOff>
      <xdr:row>1</xdr:row>
      <xdr:rowOff>15875</xdr:rowOff>
    </xdr:from>
    <xdr:to>
      <xdr:col>9</xdr:col>
      <xdr:colOff>416358</xdr:colOff>
      <xdr:row>34</xdr:row>
      <xdr:rowOff>7216</xdr:rowOff>
    </xdr:to>
    <xdr:sp macro="" textlink="">
      <xdr:nvSpPr>
        <xdr:cNvPr id="3" name="Textfeld 2"/>
        <xdr:cNvSpPr txBox="1"/>
      </xdr:nvSpPr>
      <xdr:spPr>
        <a:xfrm>
          <a:off x="4024312" y="206375"/>
          <a:ext cx="2234046" cy="62778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/>
            <a:t>1. Mietobjekt</a:t>
          </a:r>
        </a:p>
        <a:p>
          <a:r>
            <a:rPr lang="de-DE" sz="1000"/>
            <a:t>Tragen Sie die tatsächlichen</a:t>
          </a:r>
          <a:r>
            <a:rPr lang="de-DE" sz="1000" baseline="0"/>
            <a:t>    Gegebenheiten Ihrer Wohnung in das Formular unten ein.</a:t>
          </a:r>
        </a:p>
        <a:p>
          <a:endParaRPr lang="de-DE" sz="1000" baseline="0"/>
        </a:p>
        <a:p>
          <a:r>
            <a:rPr lang="de-DE" sz="1000" b="1" baseline="0"/>
            <a:t>2. Übertragung der Kennziffer </a:t>
          </a:r>
        </a:p>
        <a:p>
          <a:r>
            <a:rPr lang="de-DE" sz="1000" baseline="0"/>
            <a:t>Für das jeweilige  Merkmal  tragen Sie die entsprechende  Kennziffer und den dazugehörenden Anpassungsfaktor ein.</a:t>
          </a:r>
        </a:p>
        <a:p>
          <a:endParaRPr lang="de-DE" sz="1000" baseline="0"/>
        </a:p>
        <a:p>
          <a:r>
            <a:rPr lang="de-DE" sz="1000" b="1" baseline="0"/>
            <a:t>3. Berechnung der anteiligen Miete/m²</a:t>
          </a:r>
        </a:p>
        <a:p>
          <a:r>
            <a:rPr lang="de-DE" sz="1000" baseline="0"/>
            <a:t>Um die  anteilige Miete zu  erhalten , multiplizieren Sie  den Anpassungs-faktor mit der  gewichteten Durchschnittsmiete (6,54 €/m²) und  anschließend mit der  jeweiligen Gewichtung  des  Merkmal im Formular.</a:t>
          </a:r>
        </a:p>
        <a:p>
          <a:endParaRPr lang="de-DE" sz="1000" baseline="0"/>
        </a:p>
        <a:p>
          <a:r>
            <a:rPr lang="de-DE" sz="1000" b="1" baseline="0"/>
            <a:t>4. Summe der anteiligen Miete/m² </a:t>
          </a:r>
        </a:p>
        <a:p>
          <a:r>
            <a:rPr lang="de-DE" sz="1000" baseline="0"/>
            <a:t>Um die ortsübliche Vergleichsmiete /m² zu ermitteln , summieren Sie die anteiligen Mieten/m².</a:t>
          </a:r>
        </a:p>
        <a:p>
          <a:endParaRPr lang="de-DE" sz="1000" baseline="0"/>
        </a:p>
        <a:p>
          <a:r>
            <a:rPr lang="de-DE" sz="1000" b="1" baseline="0"/>
            <a:t>5. Berechnung der Spanne (+/- 10%)</a:t>
          </a:r>
        </a:p>
        <a:p>
          <a:r>
            <a:rPr lang="de-DE" sz="1000" baseline="0"/>
            <a:t>Für den unteren Wert multiplizieren Sie die  Vergleichsmiete/m² mit 0,9.</a:t>
          </a:r>
        </a:p>
        <a:p>
          <a:r>
            <a:rPr lang="de-DE" sz="1000" baseline="0"/>
            <a:t>Um den oberen Wert zu erhalten, multiplizieren die Vergleichsmiete/m² mit 1,1.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d-kreuznach.de/wirtschaft-bauen-wohnen/grundstuecke-bauen-wohnen/mietspiegel/mietspiegelrechner/begruendungsaufwand-bei-abweichung-von-der-vergleichsmiete.pdf" TargetMode="External"/><Relationship Id="rId2" Type="http://schemas.openxmlformats.org/officeDocument/2006/relationships/hyperlink" Target="https://www.bad-kreuznach.de/wirtschaft-bauen-wohnen/grundstuecke-bauen-wohnen/mietspiegel/mietspiegelrechner/wohnlagenkarte.pdf" TargetMode="External"/><Relationship Id="rId1" Type="http://schemas.openxmlformats.org/officeDocument/2006/relationships/hyperlink" Target="https://www.bad-kreuznach.de/wirtschaft-bauen-wohnen/grundstuecke-bauen-wohnen/mietspiegel/mietspiegelrechner/mietspiegel-2023-standardstufen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B1" zoomScale="110" zoomScaleNormal="110" workbookViewId="0">
      <selection activeCell="C15" sqref="C15:F15"/>
    </sheetView>
  </sheetViews>
  <sheetFormatPr baseColWidth="10" defaultRowHeight="15" x14ac:dyDescent="0.25"/>
  <cols>
    <col min="1" max="1" width="1.85546875" customWidth="1"/>
    <col min="3" max="3" width="28" customWidth="1"/>
    <col min="4" max="4" width="24.140625" customWidth="1"/>
    <col min="5" max="5" width="16.42578125" customWidth="1"/>
    <col min="6" max="6" width="16.5703125" style="17" customWidth="1"/>
    <col min="7" max="7" width="15.28515625" style="12" customWidth="1"/>
    <col min="8" max="8" width="11.42578125" style="2"/>
    <col min="10" max="11" width="11.42578125" style="129"/>
    <col min="12" max="12" width="4.7109375" style="140" customWidth="1"/>
    <col min="13" max="13" width="27.28515625" style="156" bestFit="1" customWidth="1"/>
    <col min="14" max="14" width="12.42578125" style="149" customWidth="1"/>
    <col min="15" max="15" width="13.28515625" style="157" customWidth="1"/>
    <col min="16" max="16" width="11.42578125" style="156" hidden="1" customWidth="1"/>
    <col min="17" max="17" width="15.140625" style="145" customWidth="1"/>
    <col min="18" max="18" width="11.42578125" style="140"/>
  </cols>
  <sheetData>
    <row r="1" spans="2:18" ht="18" x14ac:dyDescent="0.25">
      <c r="B1" s="107" t="s">
        <v>78</v>
      </c>
      <c r="C1" s="74"/>
      <c r="D1" s="74"/>
      <c r="E1" s="75"/>
      <c r="F1" s="76"/>
      <c r="G1" s="77"/>
      <c r="H1" s="78"/>
      <c r="I1" s="79"/>
      <c r="J1" s="125"/>
      <c r="K1" s="125"/>
      <c r="L1" s="158"/>
      <c r="M1" s="159" t="s">
        <v>0</v>
      </c>
      <c r="N1" s="160" t="s">
        <v>44</v>
      </c>
      <c r="O1" s="161" t="s">
        <v>37</v>
      </c>
      <c r="P1" s="153" t="s">
        <v>3</v>
      </c>
      <c r="Q1" s="162" t="s">
        <v>45</v>
      </c>
      <c r="R1" s="158"/>
    </row>
    <row r="2" spans="2:18" x14ac:dyDescent="0.25">
      <c r="B2" s="73" t="s">
        <v>62</v>
      </c>
      <c r="C2" s="74"/>
      <c r="D2" s="74"/>
      <c r="E2" s="106" t="s">
        <v>66</v>
      </c>
      <c r="F2" s="80" t="s">
        <v>46</v>
      </c>
      <c r="G2" s="77"/>
      <c r="H2" s="78"/>
      <c r="I2" s="79" t="s">
        <v>38</v>
      </c>
      <c r="J2" s="125"/>
      <c r="K2" s="125"/>
      <c r="M2" s="141" t="s">
        <v>7</v>
      </c>
      <c r="N2" s="142">
        <v>1</v>
      </c>
      <c r="O2" s="143" t="s">
        <v>4</v>
      </c>
      <c r="P2" s="144">
        <v>5.6</v>
      </c>
      <c r="Q2" s="145">
        <f>P2/6.54</f>
        <v>0.85626911314984699</v>
      </c>
    </row>
    <row r="3" spans="2:18" x14ac:dyDescent="0.25">
      <c r="B3" s="124" t="s">
        <v>67</v>
      </c>
      <c r="C3" s="123"/>
      <c r="D3" s="122" t="s">
        <v>79</v>
      </c>
      <c r="E3" s="121" t="s">
        <v>1</v>
      </c>
      <c r="F3" s="117" t="s">
        <v>47</v>
      </c>
      <c r="G3" s="118" t="s">
        <v>3</v>
      </c>
      <c r="H3" s="119" t="s">
        <v>2</v>
      </c>
      <c r="I3" s="120" t="s">
        <v>3</v>
      </c>
      <c r="J3" s="126"/>
      <c r="K3" s="126"/>
      <c r="M3" s="146" t="s">
        <v>8</v>
      </c>
      <c r="N3" s="142">
        <v>2</v>
      </c>
      <c r="O3" s="143" t="s">
        <v>9</v>
      </c>
      <c r="P3" s="144">
        <v>6.17</v>
      </c>
      <c r="Q3" s="145">
        <f t="shared" ref="Q3:Q6" si="0">P3/6.54</f>
        <v>0.94342507645259932</v>
      </c>
    </row>
    <row r="4" spans="2:18" x14ac:dyDescent="0.25">
      <c r="B4" s="108" t="s">
        <v>51</v>
      </c>
      <c r="C4" s="105"/>
      <c r="D4" s="105"/>
      <c r="E4" s="112" t="s">
        <v>84</v>
      </c>
      <c r="F4" s="83">
        <f>IF(E4=O2,Q2,IF(E4=O3,Q3,IF(E4=O4,Q4,IF(E4=O5,Q5,IF(E4=O6,Q6,IF(E4=O7,Q7))))))</f>
        <v>0.94342507645259932</v>
      </c>
      <c r="G4" s="84">
        <f t="shared" ref="G4:G9" si="1">SUM(7.08*F4)</f>
        <v>6.679449541284403</v>
      </c>
      <c r="H4" s="85">
        <v>0.2</v>
      </c>
      <c r="I4" s="86">
        <f>G4*H4</f>
        <v>1.3358899082568807</v>
      </c>
      <c r="J4" s="127"/>
      <c r="K4" s="127"/>
      <c r="M4" s="147"/>
      <c r="N4" s="142">
        <v>3</v>
      </c>
      <c r="O4" s="143" t="s">
        <v>10</v>
      </c>
      <c r="P4" s="144">
        <v>6.01</v>
      </c>
      <c r="Q4" s="145">
        <f t="shared" si="0"/>
        <v>0.91896024464831805</v>
      </c>
    </row>
    <row r="5" spans="2:18" x14ac:dyDescent="0.25">
      <c r="B5" s="108" t="s">
        <v>52</v>
      </c>
      <c r="C5" s="105"/>
      <c r="D5" s="105"/>
      <c r="E5" s="112" t="s">
        <v>15</v>
      </c>
      <c r="F5" s="83">
        <f>IF(E5=O9,Q9,IF(E5=O10,Q10,IF(E5=O11,Q11,IF(E5=O12,Q12))))</f>
        <v>1.0856269113149846</v>
      </c>
      <c r="G5" s="84">
        <f t="shared" si="1"/>
        <v>7.6862385321100906</v>
      </c>
      <c r="H5" s="85">
        <v>0.2</v>
      </c>
      <c r="I5" s="86">
        <f t="shared" ref="I5:I9" si="2">G5*H5</f>
        <v>1.5372477064220182</v>
      </c>
      <c r="J5" s="127"/>
      <c r="K5" s="127"/>
      <c r="M5" s="147"/>
      <c r="N5" s="142">
        <v>4</v>
      </c>
      <c r="O5" s="143" t="s">
        <v>11</v>
      </c>
      <c r="P5" s="144">
        <v>6.35</v>
      </c>
      <c r="Q5" s="145">
        <f t="shared" si="0"/>
        <v>0.97094801223241589</v>
      </c>
    </row>
    <row r="6" spans="2:18" x14ac:dyDescent="0.25">
      <c r="B6" s="108" t="s">
        <v>53</v>
      </c>
      <c r="C6" s="105"/>
      <c r="D6" s="167" t="s">
        <v>82</v>
      </c>
      <c r="E6" s="112" t="s">
        <v>17</v>
      </c>
      <c r="F6" s="83">
        <f>IF(E6=O14,Q14,IF(E6=O15,Q15,IF(E6=O16,Q16,)))</f>
        <v>0.89908256880733939</v>
      </c>
      <c r="G6" s="84">
        <f t="shared" si="1"/>
        <v>6.3655045871559626</v>
      </c>
      <c r="H6" s="85">
        <v>0.4</v>
      </c>
      <c r="I6" s="86">
        <f t="shared" si="2"/>
        <v>2.5462018348623854</v>
      </c>
      <c r="J6" s="127"/>
      <c r="K6" s="127"/>
      <c r="M6" s="147"/>
      <c r="N6" s="142">
        <v>5</v>
      </c>
      <c r="O6" s="143" t="s">
        <v>12</v>
      </c>
      <c r="P6" s="144">
        <v>9.0500000000000007</v>
      </c>
      <c r="Q6" s="145">
        <f t="shared" si="0"/>
        <v>1.3837920489296638</v>
      </c>
    </row>
    <row r="7" spans="2:18" x14ac:dyDescent="0.25">
      <c r="B7" s="108" t="s">
        <v>54</v>
      </c>
      <c r="C7" s="105"/>
      <c r="D7" s="139"/>
      <c r="E7" s="113" t="s">
        <v>25</v>
      </c>
      <c r="F7" s="83">
        <f>IF(E7=O18,Q18,IF(E7=O19,Q19,IF(E7=O20,Q20,IF(E7=O21,Q21,IF(E7=O22,Q22)))))</f>
        <v>1.143730886850153</v>
      </c>
      <c r="G7" s="84">
        <f t="shared" si="1"/>
        <v>8.0976146788990828</v>
      </c>
      <c r="H7" s="85">
        <v>0.05</v>
      </c>
      <c r="I7" s="86">
        <f t="shared" si="2"/>
        <v>0.40488073394495416</v>
      </c>
      <c r="J7" s="127"/>
      <c r="K7" s="127"/>
      <c r="M7" s="146" t="s">
        <v>13</v>
      </c>
      <c r="N7" s="142">
        <v>6</v>
      </c>
      <c r="O7" s="143" t="s">
        <v>84</v>
      </c>
      <c r="P7" s="148">
        <v>6.17</v>
      </c>
      <c r="Q7" s="145">
        <f>P7/6.54</f>
        <v>0.94342507645259932</v>
      </c>
    </row>
    <row r="8" spans="2:18" x14ac:dyDescent="0.25">
      <c r="B8" s="108" t="s">
        <v>55</v>
      </c>
      <c r="C8" s="105"/>
      <c r="D8" s="139"/>
      <c r="E8" s="112" t="s">
        <v>31</v>
      </c>
      <c r="F8" s="83">
        <f>IF(E8=O24,Q24,IF(E8=O25,Q25,IF(E8=O26,Q26,IF(E8=O27,Q27,IF(E8=O28,Q28,IF(E8=O29,Q29))))))</f>
        <v>1.1192660550458715</v>
      </c>
      <c r="G8" s="84">
        <f t="shared" si="1"/>
        <v>7.9244036697247706</v>
      </c>
      <c r="H8" s="85">
        <v>0.05</v>
      </c>
      <c r="I8" s="86">
        <f t="shared" si="2"/>
        <v>0.39622018348623855</v>
      </c>
      <c r="J8" s="127"/>
      <c r="K8" s="127"/>
      <c r="M8" s="146"/>
      <c r="O8" s="143"/>
      <c r="P8" s="148"/>
    </row>
    <row r="9" spans="2:18" x14ac:dyDescent="0.25">
      <c r="B9" s="108" t="s">
        <v>56</v>
      </c>
      <c r="C9" s="105"/>
      <c r="D9" s="167" t="s">
        <v>77</v>
      </c>
      <c r="E9" s="112" t="s">
        <v>76</v>
      </c>
      <c r="F9" s="88">
        <f>IF(E9=O31,Q31,IF(E9=O32,Q32,IF(E9=O33,Q33,IF(E9=O34,Q34,IF(E9=O35,Q35)))))</f>
        <v>0.96899999999999997</v>
      </c>
      <c r="G9" s="89">
        <f t="shared" si="1"/>
        <v>6.8605200000000002</v>
      </c>
      <c r="H9" s="90">
        <v>0.1</v>
      </c>
      <c r="I9" s="91">
        <f t="shared" si="2"/>
        <v>0.68605200000000011</v>
      </c>
      <c r="J9" s="127"/>
      <c r="K9" s="127"/>
      <c r="M9" s="147" t="s">
        <v>85</v>
      </c>
      <c r="N9" s="142">
        <v>1</v>
      </c>
      <c r="O9" s="150" t="s">
        <v>15</v>
      </c>
      <c r="P9" s="151">
        <v>7.1</v>
      </c>
      <c r="Q9" s="145">
        <f>P9/6.54</f>
        <v>1.0856269113149846</v>
      </c>
    </row>
    <row r="10" spans="2:18" x14ac:dyDescent="0.25">
      <c r="B10" s="81"/>
      <c r="C10" s="82"/>
      <c r="D10" s="82"/>
      <c r="E10" s="82"/>
      <c r="F10" s="92"/>
      <c r="G10" s="84"/>
      <c r="H10" s="85"/>
      <c r="I10" s="86"/>
      <c r="J10" s="127"/>
      <c r="K10" s="127"/>
      <c r="M10" s="147"/>
      <c r="N10" s="142">
        <v>2</v>
      </c>
      <c r="O10" s="150" t="s">
        <v>48</v>
      </c>
      <c r="P10" s="151">
        <v>7.08</v>
      </c>
      <c r="Q10" s="145">
        <f>P10/6.54</f>
        <v>1.0825688073394495</v>
      </c>
    </row>
    <row r="11" spans="2:18" x14ac:dyDescent="0.25">
      <c r="B11" s="93"/>
      <c r="C11" s="87"/>
      <c r="D11" s="87"/>
      <c r="E11" s="94"/>
      <c r="F11" s="95"/>
      <c r="G11" s="96"/>
      <c r="H11" s="97" t="s">
        <v>43</v>
      </c>
      <c r="I11" s="98">
        <f>SUM(I4:I10)</f>
        <v>6.9064923669724765</v>
      </c>
      <c r="J11" s="128"/>
      <c r="K11" s="128"/>
      <c r="M11" s="147"/>
      <c r="N11" s="142">
        <v>3</v>
      </c>
      <c r="O11" s="150" t="s">
        <v>49</v>
      </c>
      <c r="P11" s="151">
        <v>6.15</v>
      </c>
      <c r="Q11" s="145">
        <f>P11/6.54</f>
        <v>0.94036697247706424</v>
      </c>
    </row>
    <row r="12" spans="2:18" x14ac:dyDescent="0.25">
      <c r="B12" s="99"/>
      <c r="C12" s="99"/>
      <c r="D12" s="99"/>
      <c r="E12" s="99"/>
      <c r="F12" s="100"/>
      <c r="G12" s="101"/>
      <c r="H12" s="102"/>
      <c r="I12" s="99"/>
      <c r="M12" s="147"/>
      <c r="N12" s="142">
        <v>4</v>
      </c>
      <c r="O12" s="150" t="s">
        <v>50</v>
      </c>
      <c r="P12" s="151">
        <v>6.48</v>
      </c>
      <c r="Q12" s="145">
        <f>P12/6.54</f>
        <v>0.99082568807339455</v>
      </c>
    </row>
    <row r="13" spans="2:18" x14ac:dyDescent="0.25">
      <c r="B13" s="99"/>
      <c r="C13" s="99"/>
      <c r="D13" s="99"/>
      <c r="E13" s="99"/>
      <c r="F13" s="100"/>
      <c r="G13" s="101"/>
      <c r="H13" s="102"/>
      <c r="I13" s="99"/>
      <c r="M13" s="147"/>
      <c r="N13" s="142"/>
      <c r="O13" s="152"/>
      <c r="P13" s="153"/>
    </row>
    <row r="14" spans="2:18" x14ac:dyDescent="0.25">
      <c r="B14" s="99"/>
      <c r="C14" s="99"/>
      <c r="D14" s="99"/>
      <c r="E14" s="99"/>
      <c r="F14" s="100"/>
      <c r="G14" s="101"/>
      <c r="H14" s="103" t="s">
        <v>68</v>
      </c>
      <c r="I14" s="104">
        <f>I15*0.8</f>
        <v>5.5251938935779812</v>
      </c>
      <c r="J14" s="130"/>
      <c r="K14" s="130"/>
      <c r="M14" s="147" t="s">
        <v>86</v>
      </c>
      <c r="N14" s="142">
        <v>1</v>
      </c>
      <c r="O14" s="150" t="s">
        <v>17</v>
      </c>
      <c r="P14" s="153">
        <v>5.88</v>
      </c>
      <c r="Q14" s="145">
        <f>P14/6.54</f>
        <v>0.89908256880733939</v>
      </c>
    </row>
    <row r="15" spans="2:18" x14ac:dyDescent="0.25">
      <c r="B15" s="99"/>
      <c r="C15" s="168" t="s">
        <v>83</v>
      </c>
      <c r="D15" s="168"/>
      <c r="E15" s="168"/>
      <c r="F15" s="168"/>
      <c r="G15" s="114"/>
      <c r="H15" s="115" t="s">
        <v>41</v>
      </c>
      <c r="I15" s="116">
        <f>I11</f>
        <v>6.9064923669724765</v>
      </c>
      <c r="J15" s="130"/>
      <c r="K15" s="130"/>
      <c r="M15" s="147"/>
      <c r="N15" s="142">
        <v>2</v>
      </c>
      <c r="O15" s="150" t="s">
        <v>18</v>
      </c>
      <c r="P15" s="153">
        <v>6.15</v>
      </c>
      <c r="Q15" s="145">
        <f>P15/6.54</f>
        <v>0.94036697247706424</v>
      </c>
    </row>
    <row r="16" spans="2:18" x14ac:dyDescent="0.25">
      <c r="B16" s="99"/>
      <c r="C16" s="99"/>
      <c r="D16" s="99"/>
      <c r="E16" s="99"/>
      <c r="F16" s="100"/>
      <c r="G16" s="101"/>
      <c r="H16" s="103" t="s">
        <v>69</v>
      </c>
      <c r="I16" s="104">
        <f>I15*1.2</f>
        <v>8.2877908403669718</v>
      </c>
      <c r="J16" s="130"/>
      <c r="K16" s="130"/>
      <c r="M16" s="147"/>
      <c r="N16" s="142">
        <v>3</v>
      </c>
      <c r="O16" s="150" t="s">
        <v>19</v>
      </c>
      <c r="P16" s="153">
        <v>8.86</v>
      </c>
      <c r="Q16" s="145">
        <f>P16/6.54</f>
        <v>1.3547400611620795</v>
      </c>
    </row>
    <row r="17" spans="1:17" x14ac:dyDescent="0.25">
      <c r="H17" s="111"/>
      <c r="M17" s="140"/>
      <c r="N17" s="154"/>
      <c r="O17" s="152"/>
      <c r="P17" s="153"/>
    </row>
    <row r="18" spans="1:17" x14ac:dyDescent="0.25">
      <c r="M18" s="147" t="s">
        <v>87</v>
      </c>
      <c r="N18" s="142">
        <v>1</v>
      </c>
      <c r="O18" s="155" t="s">
        <v>21</v>
      </c>
      <c r="P18" s="153">
        <v>5.77</v>
      </c>
      <c r="Q18" s="145">
        <f>P18/6.54</f>
        <v>0.88226299694189592</v>
      </c>
    </row>
    <row r="19" spans="1:17" x14ac:dyDescent="0.25">
      <c r="B19" s="64" t="s">
        <v>80</v>
      </c>
      <c r="M19" s="147"/>
      <c r="N19" s="142">
        <v>2</v>
      </c>
      <c r="O19" s="155" t="s">
        <v>22</v>
      </c>
      <c r="P19" s="153">
        <v>6.15</v>
      </c>
      <c r="Q19" s="145">
        <f>P19/6.54</f>
        <v>0.94036697247706424</v>
      </c>
    </row>
    <row r="20" spans="1:17" x14ac:dyDescent="0.25">
      <c r="B20" s="163"/>
      <c r="C20" s="164"/>
      <c r="D20" s="70" t="s">
        <v>68</v>
      </c>
      <c r="E20" s="109" t="s">
        <v>81</v>
      </c>
      <c r="F20" s="70" t="s">
        <v>69</v>
      </c>
      <c r="G20" s="66"/>
      <c r="M20" s="147"/>
      <c r="N20" s="142">
        <v>3</v>
      </c>
      <c r="O20" s="155" t="s">
        <v>23</v>
      </c>
      <c r="P20" s="153">
        <v>6.37</v>
      </c>
      <c r="Q20" s="145">
        <f>P20/6.54</f>
        <v>0.97400611620795108</v>
      </c>
    </row>
    <row r="21" spans="1:17" x14ac:dyDescent="0.25">
      <c r="B21" s="165" t="s">
        <v>58</v>
      </c>
      <c r="C21" s="166"/>
      <c r="D21" s="72">
        <f>E21*0.8</f>
        <v>32</v>
      </c>
      <c r="E21" s="110">
        <v>40</v>
      </c>
      <c r="F21" s="72">
        <f>E21*1.2</f>
        <v>48</v>
      </c>
      <c r="G21" s="67"/>
      <c r="M21" s="147"/>
      <c r="N21" s="142">
        <v>4</v>
      </c>
      <c r="O21" s="155" t="s">
        <v>24</v>
      </c>
      <c r="P21" s="153">
        <v>6.06</v>
      </c>
      <c r="Q21" s="145">
        <f>P21/6.54</f>
        <v>0.92660550458715585</v>
      </c>
    </row>
    <row r="22" spans="1:17" x14ac:dyDescent="0.25">
      <c r="B22" s="165" t="s">
        <v>59</v>
      </c>
      <c r="C22" s="166"/>
      <c r="D22" s="72">
        <f t="shared" ref="D22" si="3">E22*0.8</f>
        <v>48</v>
      </c>
      <c r="E22" s="110">
        <v>60</v>
      </c>
      <c r="F22" s="72">
        <f t="shared" ref="F22" si="4">E22*1.2</f>
        <v>72</v>
      </c>
      <c r="G22" s="67"/>
      <c r="M22" s="147"/>
      <c r="N22" s="142">
        <v>5</v>
      </c>
      <c r="O22" s="155" t="s">
        <v>25</v>
      </c>
      <c r="P22" s="153">
        <v>7.48</v>
      </c>
      <c r="Q22" s="145">
        <f>P22/6.54</f>
        <v>1.143730886850153</v>
      </c>
    </row>
    <row r="23" spans="1:17" x14ac:dyDescent="0.25">
      <c r="B23" s="165" t="s">
        <v>60</v>
      </c>
      <c r="C23" s="166"/>
      <c r="D23" s="72">
        <f t="shared" ref="D23:D25" si="5">E23*0.8</f>
        <v>56</v>
      </c>
      <c r="E23" s="110">
        <v>70</v>
      </c>
      <c r="F23" s="72">
        <f t="shared" ref="F23:F25" si="6">E23*1.2</f>
        <v>84</v>
      </c>
      <c r="G23" s="67"/>
      <c r="M23" s="147"/>
      <c r="N23" s="142"/>
      <c r="O23" s="143"/>
      <c r="P23" s="148"/>
    </row>
    <row r="24" spans="1:17" x14ac:dyDescent="0.25">
      <c r="B24" s="71" t="s">
        <v>70</v>
      </c>
      <c r="C24" s="69"/>
      <c r="D24" s="72">
        <f t="shared" si="5"/>
        <v>40</v>
      </c>
      <c r="E24" s="110">
        <v>50</v>
      </c>
      <c r="F24" s="72">
        <f t="shared" si="6"/>
        <v>60</v>
      </c>
      <c r="G24" s="67"/>
      <c r="M24" s="147" t="s">
        <v>88</v>
      </c>
      <c r="N24" s="142">
        <v>1</v>
      </c>
      <c r="O24" s="143" t="s">
        <v>27</v>
      </c>
      <c r="P24" s="153">
        <v>6.55</v>
      </c>
      <c r="Q24" s="145">
        <f t="shared" ref="Q24:Q29" si="7">P24/6.54</f>
        <v>1.0015290519877675</v>
      </c>
    </row>
    <row r="25" spans="1:17" x14ac:dyDescent="0.25">
      <c r="B25" s="71" t="s">
        <v>71</v>
      </c>
      <c r="C25" s="133"/>
      <c r="D25" s="72">
        <f t="shared" si="5"/>
        <v>20</v>
      </c>
      <c r="E25" s="110">
        <v>25</v>
      </c>
      <c r="F25" s="72">
        <f t="shared" si="6"/>
        <v>30</v>
      </c>
      <c r="G25" s="67"/>
      <c r="M25" s="147"/>
      <c r="N25" s="142">
        <v>2</v>
      </c>
      <c r="O25" s="143" t="s">
        <v>28</v>
      </c>
      <c r="P25" s="153">
        <v>6.2</v>
      </c>
      <c r="Q25" s="145">
        <f t="shared" si="7"/>
        <v>0.94801223241590216</v>
      </c>
    </row>
    <row r="26" spans="1:17" x14ac:dyDescent="0.25">
      <c r="A26" s="134"/>
      <c r="B26" s="135"/>
      <c r="C26" s="136"/>
      <c r="D26" s="132"/>
      <c r="E26" s="138"/>
      <c r="F26" s="132"/>
      <c r="G26" s="131"/>
      <c r="M26" s="147"/>
      <c r="N26" s="142">
        <v>3</v>
      </c>
      <c r="O26" s="143" t="s">
        <v>29</v>
      </c>
      <c r="P26" s="153">
        <v>6.64</v>
      </c>
      <c r="Q26" s="145">
        <f t="shared" si="7"/>
        <v>1.0152905198776758</v>
      </c>
    </row>
    <row r="27" spans="1:17" x14ac:dyDescent="0.25">
      <c r="B27" s="137"/>
      <c r="C27" s="137"/>
      <c r="D27" s="137"/>
      <c r="E27" s="137"/>
      <c r="F27" s="137"/>
      <c r="G27" s="68"/>
      <c r="M27" s="147"/>
      <c r="N27" s="142">
        <v>4</v>
      </c>
      <c r="O27" s="143" t="s">
        <v>30</v>
      </c>
      <c r="P27" s="153">
        <v>7.19</v>
      </c>
      <c r="Q27" s="145">
        <f t="shared" si="7"/>
        <v>1.0993883792048931</v>
      </c>
    </row>
    <row r="28" spans="1:17" x14ac:dyDescent="0.25">
      <c r="M28" s="147"/>
      <c r="N28" s="142">
        <v>5</v>
      </c>
      <c r="O28" s="143" t="s">
        <v>31</v>
      </c>
      <c r="P28" s="153">
        <v>7.32</v>
      </c>
      <c r="Q28" s="145">
        <f t="shared" si="7"/>
        <v>1.1192660550458715</v>
      </c>
    </row>
    <row r="29" spans="1:17" x14ac:dyDescent="0.25">
      <c r="B29" s="65"/>
      <c r="C29" s="65"/>
      <c r="D29" s="65"/>
      <c r="E29" s="65"/>
      <c r="F29" s="65"/>
      <c r="M29" s="147"/>
      <c r="N29" s="142">
        <v>6</v>
      </c>
      <c r="O29" s="143" t="s">
        <v>32</v>
      </c>
      <c r="P29" s="153">
        <v>6.15</v>
      </c>
      <c r="Q29" s="145">
        <f t="shared" si="7"/>
        <v>0.94036697247706424</v>
      </c>
    </row>
    <row r="30" spans="1:17" x14ac:dyDescent="0.25">
      <c r="M30" s="147"/>
      <c r="N30" s="142"/>
      <c r="O30" s="143"/>
      <c r="P30" s="153"/>
    </row>
    <row r="31" spans="1:17" x14ac:dyDescent="0.25">
      <c r="M31" s="147" t="s">
        <v>89</v>
      </c>
      <c r="N31" s="142">
        <v>1</v>
      </c>
      <c r="O31" s="143" t="s">
        <v>72</v>
      </c>
      <c r="P31" s="153">
        <v>6.3</v>
      </c>
      <c r="Q31" s="145">
        <f>P31/6.54</f>
        <v>0.96330275229357798</v>
      </c>
    </row>
    <row r="32" spans="1:17" x14ac:dyDescent="0.25">
      <c r="M32" s="147"/>
      <c r="N32" s="142">
        <v>2</v>
      </c>
      <c r="O32" s="143" t="s">
        <v>74</v>
      </c>
      <c r="P32" s="153">
        <v>6.32</v>
      </c>
      <c r="Q32" s="145">
        <f>P32/6.54</f>
        <v>0.96636085626911317</v>
      </c>
    </row>
    <row r="33" spans="13:17" x14ac:dyDescent="0.25">
      <c r="M33" s="147"/>
      <c r="N33" s="142">
        <v>3</v>
      </c>
      <c r="O33" s="143" t="s">
        <v>73</v>
      </c>
      <c r="P33" s="153">
        <v>5.5</v>
      </c>
      <c r="Q33" s="145">
        <f>P33/6.54</f>
        <v>0.84097859327217128</v>
      </c>
    </row>
    <row r="34" spans="13:17" x14ac:dyDescent="0.25">
      <c r="M34" s="147"/>
      <c r="N34" s="142">
        <v>4</v>
      </c>
      <c r="O34" s="143" t="s">
        <v>75</v>
      </c>
      <c r="P34" s="153">
        <v>6.74</v>
      </c>
      <c r="Q34" s="145">
        <f>P34/6.54</f>
        <v>1.0305810397553516</v>
      </c>
    </row>
    <row r="35" spans="13:17" x14ac:dyDescent="0.25">
      <c r="N35" s="142">
        <v>5</v>
      </c>
      <c r="O35" s="143" t="s">
        <v>76</v>
      </c>
      <c r="Q35" s="145">
        <v>0.96899999999999997</v>
      </c>
    </row>
    <row r="39" spans="13:17" x14ac:dyDescent="0.25">
      <c r="M39" s="149"/>
    </row>
  </sheetData>
  <sheetProtection selectLockedCells="1"/>
  <mergeCells count="5">
    <mergeCell ref="B20:C20"/>
    <mergeCell ref="C15:F15"/>
    <mergeCell ref="B21:C21"/>
    <mergeCell ref="B22:C22"/>
    <mergeCell ref="B23:C23"/>
  </mergeCells>
  <dataValidations count="6">
    <dataValidation type="list" allowBlank="1" showInputMessage="1" showErrorMessage="1" sqref="E4">
      <formula1>$O$2:$O$7</formula1>
    </dataValidation>
    <dataValidation type="list" allowBlank="1" showInputMessage="1" showErrorMessage="1" sqref="E5">
      <formula1>$O$9:$O$12</formula1>
    </dataValidation>
    <dataValidation type="list" allowBlank="1" showInputMessage="1" showErrorMessage="1" sqref="E6">
      <formula1>$O$14:$O$16</formula1>
    </dataValidation>
    <dataValidation type="list" allowBlank="1" showInputMessage="1" showErrorMessage="1" sqref="E7">
      <formula1>$O$18:$O$22</formula1>
    </dataValidation>
    <dataValidation type="list" allowBlank="1" showInputMessage="1" showErrorMessage="1" sqref="E8">
      <formula1>$O$24:$O$29</formula1>
    </dataValidation>
    <dataValidation type="list" allowBlank="1" showInputMessage="1" showErrorMessage="1" sqref="E9">
      <formula1>$O$31:$O$35</formula1>
    </dataValidation>
  </dataValidations>
  <hyperlinks>
    <hyperlink ref="D6" r:id="rId1"/>
    <hyperlink ref="D9" r:id="rId2"/>
    <hyperlink ref="C15:F15" r:id="rId3" display="Begründungsaufwand bei Abweichung von der Vergleichsmiete.pdf"/>
  </hyperlinks>
  <pageMargins left="0.70866141732283472" right="0.70866141732283472" top="0.39370078740157483" bottom="0.39370078740157483" header="0.31496062992125984" footer="0.31496062992125984"/>
  <pageSetup paperSize="9" scale="7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zoomScale="120" zoomScaleNormal="120" workbookViewId="0">
      <selection activeCell="L11" sqref="L11"/>
    </sheetView>
  </sheetViews>
  <sheetFormatPr baseColWidth="10" defaultRowHeight="15" x14ac:dyDescent="0.25"/>
  <cols>
    <col min="1" max="1" width="1.7109375" customWidth="1"/>
    <col min="3" max="3" width="10.7109375" customWidth="1"/>
    <col min="5" max="7" width="10.42578125" customWidth="1"/>
    <col min="8" max="8" width="10.42578125" style="24" customWidth="1"/>
    <col min="9" max="10" width="10.42578125" customWidth="1"/>
  </cols>
  <sheetData>
    <row r="1" spans="2:10" x14ac:dyDescent="0.25">
      <c r="B1" s="27" t="s">
        <v>0</v>
      </c>
      <c r="C1" s="28"/>
      <c r="D1" s="29" t="s">
        <v>44</v>
      </c>
      <c r="E1" s="22" t="s">
        <v>37</v>
      </c>
      <c r="F1" s="26" t="s">
        <v>45</v>
      </c>
      <c r="G1" s="63"/>
      <c r="H1" s="23"/>
      <c r="I1" s="63"/>
      <c r="J1" s="63"/>
    </row>
    <row r="2" spans="2:10" x14ac:dyDescent="0.25">
      <c r="B2" s="5" t="s">
        <v>7</v>
      </c>
      <c r="D2" s="8">
        <v>1</v>
      </c>
      <c r="E2" s="6" t="s">
        <v>4</v>
      </c>
      <c r="F2" s="13">
        <v>0.85626911314984699</v>
      </c>
      <c r="H2" s="13"/>
    </row>
    <row r="3" spans="2:10" x14ac:dyDescent="0.25">
      <c r="B3" s="10" t="s">
        <v>8</v>
      </c>
      <c r="D3" s="8">
        <v>2</v>
      </c>
      <c r="E3" s="6" t="s">
        <v>9</v>
      </c>
      <c r="F3" s="13">
        <v>0.94342507645259932</v>
      </c>
      <c r="H3" s="13"/>
    </row>
    <row r="4" spans="2:10" x14ac:dyDescent="0.25">
      <c r="B4" s="7"/>
      <c r="D4" s="8">
        <v>3</v>
      </c>
      <c r="E4" s="6" t="s">
        <v>10</v>
      </c>
      <c r="F4" s="13">
        <v>0.91896024464831805</v>
      </c>
      <c r="H4" s="13"/>
    </row>
    <row r="5" spans="2:10" x14ac:dyDescent="0.25">
      <c r="B5" s="7"/>
      <c r="D5" s="8">
        <v>4</v>
      </c>
      <c r="E5" s="6" t="s">
        <v>11</v>
      </c>
      <c r="F5" s="13">
        <v>0.97094801223241589</v>
      </c>
      <c r="H5" s="13"/>
    </row>
    <row r="6" spans="2:10" x14ac:dyDescent="0.25">
      <c r="B6" s="7"/>
      <c r="D6" s="8">
        <v>5</v>
      </c>
      <c r="E6" s="6" t="s">
        <v>12</v>
      </c>
      <c r="F6" s="13">
        <v>1.3837920489296638</v>
      </c>
      <c r="H6" s="13"/>
    </row>
    <row r="7" spans="2:10" x14ac:dyDescent="0.25">
      <c r="B7" s="10" t="s">
        <v>13</v>
      </c>
      <c r="D7" s="8">
        <v>6</v>
      </c>
      <c r="E7" s="6" t="s">
        <v>4</v>
      </c>
      <c r="F7" s="13">
        <v>0.94342507645259932</v>
      </c>
      <c r="H7" s="13"/>
    </row>
    <row r="8" spans="2:10" x14ac:dyDescent="0.25">
      <c r="B8" s="10"/>
      <c r="D8" s="3"/>
      <c r="E8" s="6"/>
      <c r="F8" s="13"/>
      <c r="H8" s="13"/>
    </row>
    <row r="9" spans="2:10" x14ac:dyDescent="0.25">
      <c r="B9" s="7" t="s">
        <v>14</v>
      </c>
      <c r="D9" s="8">
        <v>1</v>
      </c>
      <c r="E9" s="9" t="s">
        <v>15</v>
      </c>
      <c r="F9" s="13">
        <v>1.0856269113149846</v>
      </c>
      <c r="H9" s="13"/>
    </row>
    <row r="10" spans="2:10" x14ac:dyDescent="0.25">
      <c r="B10" s="7"/>
      <c r="D10" s="8">
        <v>2</v>
      </c>
      <c r="E10" s="9" t="s">
        <v>48</v>
      </c>
      <c r="F10" s="13">
        <v>1.0825688073394495</v>
      </c>
      <c r="H10" s="13"/>
    </row>
    <row r="11" spans="2:10" x14ac:dyDescent="0.25">
      <c r="B11" s="7"/>
      <c r="D11" s="8">
        <v>3</v>
      </c>
      <c r="E11" s="9" t="s">
        <v>49</v>
      </c>
      <c r="F11" s="13">
        <v>0.94036697247706424</v>
      </c>
      <c r="H11" s="13"/>
    </row>
    <row r="12" spans="2:10" x14ac:dyDescent="0.25">
      <c r="B12" s="7"/>
      <c r="D12" s="8">
        <v>4</v>
      </c>
      <c r="E12" s="9" t="s">
        <v>50</v>
      </c>
      <c r="F12" s="13">
        <v>0.99082568807339455</v>
      </c>
      <c r="H12" s="13"/>
    </row>
    <row r="13" spans="2:10" x14ac:dyDescent="0.25">
      <c r="B13" s="7"/>
      <c r="D13" s="8"/>
      <c r="E13" s="20"/>
      <c r="F13" s="13"/>
      <c r="H13" s="13"/>
    </row>
    <row r="14" spans="2:10" x14ac:dyDescent="0.25">
      <c r="B14" s="7" t="s">
        <v>16</v>
      </c>
      <c r="D14" s="8">
        <v>1</v>
      </c>
      <c r="E14" s="9" t="s">
        <v>17</v>
      </c>
      <c r="F14" s="13">
        <v>0.89908256880733939</v>
      </c>
      <c r="H14" s="13"/>
    </row>
    <row r="15" spans="2:10" x14ac:dyDescent="0.25">
      <c r="B15" s="7"/>
      <c r="D15" s="8">
        <v>2</v>
      </c>
      <c r="E15" s="9" t="s">
        <v>18</v>
      </c>
      <c r="F15" s="13">
        <v>0.94036697247706424</v>
      </c>
      <c r="H15" s="13"/>
    </row>
    <row r="16" spans="2:10" x14ac:dyDescent="0.25">
      <c r="B16" s="7"/>
      <c r="D16" s="8">
        <v>3</v>
      </c>
      <c r="E16" s="9" t="s">
        <v>19</v>
      </c>
      <c r="F16" s="13">
        <v>1.3547400611620795</v>
      </c>
      <c r="H16" s="13"/>
    </row>
    <row r="17" spans="2:9" x14ac:dyDescent="0.25">
      <c r="D17" s="11"/>
      <c r="E17" s="20"/>
      <c r="F17" s="13"/>
      <c r="H17" s="13"/>
    </row>
    <row r="18" spans="2:9" x14ac:dyDescent="0.25">
      <c r="B18" s="7" t="s">
        <v>20</v>
      </c>
      <c r="D18" s="8">
        <v>1</v>
      </c>
      <c r="E18" s="19" t="s">
        <v>21</v>
      </c>
      <c r="F18" s="13">
        <v>0.88226299694189592</v>
      </c>
      <c r="H18" s="13"/>
    </row>
    <row r="19" spans="2:9" x14ac:dyDescent="0.25">
      <c r="B19" s="49" t="s">
        <v>65</v>
      </c>
      <c r="D19" s="8">
        <v>2</v>
      </c>
      <c r="E19" s="19" t="s">
        <v>22</v>
      </c>
      <c r="F19" s="13">
        <v>0.94036697247706424</v>
      </c>
      <c r="H19" s="13"/>
    </row>
    <row r="20" spans="2:9" x14ac:dyDescent="0.25">
      <c r="B20" s="7"/>
      <c r="D20" s="8">
        <v>3</v>
      </c>
      <c r="E20" s="19" t="s">
        <v>23</v>
      </c>
      <c r="F20" s="13">
        <v>0.97400611620795108</v>
      </c>
      <c r="H20" s="13"/>
    </row>
    <row r="21" spans="2:9" x14ac:dyDescent="0.25">
      <c r="B21" s="7"/>
      <c r="D21" s="8">
        <v>4</v>
      </c>
      <c r="E21" s="19" t="s">
        <v>24</v>
      </c>
      <c r="F21" s="13">
        <v>0.92660550458715585</v>
      </c>
      <c r="H21" s="13"/>
    </row>
    <row r="22" spans="2:9" x14ac:dyDescent="0.25">
      <c r="B22" s="7"/>
      <c r="D22" s="8">
        <v>5</v>
      </c>
      <c r="E22" s="19" t="s">
        <v>25</v>
      </c>
      <c r="F22" s="13">
        <v>1.143730886850153</v>
      </c>
      <c r="H22" s="13"/>
    </row>
    <row r="23" spans="2:9" x14ac:dyDescent="0.25">
      <c r="B23" s="7"/>
      <c r="D23" s="8"/>
      <c r="E23" s="6"/>
      <c r="F23" s="13"/>
      <c r="H23" s="13"/>
    </row>
    <row r="24" spans="2:9" x14ac:dyDescent="0.25">
      <c r="B24" s="7" t="s">
        <v>26</v>
      </c>
      <c r="D24" s="8">
        <v>1</v>
      </c>
      <c r="E24" s="6" t="s">
        <v>27</v>
      </c>
      <c r="F24" s="13">
        <v>1.0015290519877675</v>
      </c>
      <c r="H24" s="13"/>
    </row>
    <row r="25" spans="2:9" x14ac:dyDescent="0.25">
      <c r="B25" s="7"/>
      <c r="D25" s="8">
        <v>2</v>
      </c>
      <c r="E25" s="6" t="s">
        <v>28</v>
      </c>
      <c r="F25" s="13">
        <v>0.94801223241590216</v>
      </c>
      <c r="H25" s="13"/>
    </row>
    <row r="26" spans="2:9" x14ac:dyDescent="0.25">
      <c r="B26" s="7"/>
      <c r="D26" s="8">
        <v>3</v>
      </c>
      <c r="E26" s="6" t="s">
        <v>29</v>
      </c>
      <c r="F26" s="13">
        <v>1.0152905198776758</v>
      </c>
      <c r="H26" s="13"/>
      <c r="I26" s="2"/>
    </row>
    <row r="27" spans="2:9" x14ac:dyDescent="0.25">
      <c r="B27" s="7"/>
      <c r="D27" s="8">
        <v>4</v>
      </c>
      <c r="E27" s="6" t="s">
        <v>30</v>
      </c>
      <c r="F27" s="13">
        <v>1.0993883792048931</v>
      </c>
      <c r="H27" s="13"/>
      <c r="I27" s="2"/>
    </row>
    <row r="28" spans="2:9" x14ac:dyDescent="0.25">
      <c r="B28" s="7"/>
      <c r="D28" s="8">
        <v>5</v>
      </c>
      <c r="E28" s="6" t="s">
        <v>31</v>
      </c>
      <c r="F28" s="13">
        <v>1.1192660550458715</v>
      </c>
      <c r="H28" s="13"/>
      <c r="I28" s="2"/>
    </row>
    <row r="29" spans="2:9" x14ac:dyDescent="0.25">
      <c r="B29" s="7"/>
      <c r="D29" s="8">
        <v>6</v>
      </c>
      <c r="E29" s="6" t="s">
        <v>32</v>
      </c>
      <c r="F29" s="13">
        <v>0.94036697247706424</v>
      </c>
      <c r="H29" s="13"/>
      <c r="I29" s="2"/>
    </row>
    <row r="30" spans="2:9" x14ac:dyDescent="0.25">
      <c r="B30" s="7"/>
      <c r="D30" s="8"/>
      <c r="E30" s="6"/>
      <c r="F30" s="13"/>
      <c r="H30" s="13"/>
      <c r="I30" s="2"/>
    </row>
    <row r="31" spans="2:9" x14ac:dyDescent="0.25">
      <c r="B31" s="7" t="s">
        <v>33</v>
      </c>
      <c r="D31" s="8">
        <v>1</v>
      </c>
      <c r="E31" s="6" t="s">
        <v>5</v>
      </c>
      <c r="F31" s="13">
        <v>0.96330275229357798</v>
      </c>
      <c r="H31" s="13"/>
      <c r="I31" s="2"/>
    </row>
    <row r="32" spans="2:9" x14ac:dyDescent="0.25">
      <c r="B32" s="7"/>
      <c r="D32" s="8">
        <v>2</v>
      </c>
      <c r="E32" s="6" t="s">
        <v>34</v>
      </c>
      <c r="F32" s="13">
        <v>0.96636085626911317</v>
      </c>
      <c r="H32" s="13"/>
      <c r="I32" s="2"/>
    </row>
    <row r="33" spans="2:10" x14ac:dyDescent="0.25">
      <c r="B33" s="7"/>
      <c r="D33" s="8">
        <v>3</v>
      </c>
      <c r="E33" s="6" t="s">
        <v>35</v>
      </c>
      <c r="F33" s="13">
        <v>0.84097859327217128</v>
      </c>
      <c r="H33" s="13"/>
      <c r="I33" s="2"/>
    </row>
    <row r="34" spans="2:10" x14ac:dyDescent="0.25">
      <c r="B34" s="7"/>
      <c r="D34" s="8">
        <v>4</v>
      </c>
      <c r="E34" s="6" t="s">
        <v>36</v>
      </c>
      <c r="F34" s="13">
        <v>1.0305810397553516</v>
      </c>
      <c r="H34" s="13"/>
      <c r="I34" s="2"/>
    </row>
    <row r="36" spans="2:10" x14ac:dyDescent="0.25">
      <c r="B36" s="50" t="s">
        <v>6</v>
      </c>
      <c r="C36" s="51"/>
      <c r="D36" s="51"/>
      <c r="E36" s="52"/>
      <c r="F36" s="4"/>
      <c r="G36" s="14"/>
      <c r="H36" s="15"/>
      <c r="I36" s="39"/>
      <c r="J36" s="30"/>
    </row>
    <row r="37" spans="2:10" x14ac:dyDescent="0.25">
      <c r="B37" s="50" t="s">
        <v>62</v>
      </c>
      <c r="C37" s="51"/>
      <c r="D37" s="51"/>
      <c r="E37" s="51" t="s">
        <v>63</v>
      </c>
      <c r="F37" s="4"/>
      <c r="G37" s="14"/>
      <c r="H37" s="15"/>
      <c r="I37" s="39"/>
      <c r="J37" s="30" t="s">
        <v>38</v>
      </c>
    </row>
    <row r="38" spans="2:10" x14ac:dyDescent="0.25">
      <c r="B38" s="31" t="s">
        <v>39</v>
      </c>
      <c r="C38" s="4"/>
      <c r="D38" s="32"/>
      <c r="E38" s="32" t="s">
        <v>1</v>
      </c>
      <c r="F38" s="32" t="s">
        <v>44</v>
      </c>
      <c r="G38" s="15" t="s">
        <v>64</v>
      </c>
      <c r="H38" s="33" t="s">
        <v>3</v>
      </c>
      <c r="I38" s="34" t="s">
        <v>2</v>
      </c>
      <c r="J38" s="35" t="s">
        <v>3</v>
      </c>
    </row>
    <row r="39" spans="2:10" x14ac:dyDescent="0.25">
      <c r="B39" s="53" t="s">
        <v>51</v>
      </c>
      <c r="C39" s="54"/>
      <c r="D39" s="54"/>
      <c r="E39" s="55"/>
      <c r="F39" s="55"/>
      <c r="G39" s="56"/>
      <c r="H39" s="56"/>
      <c r="I39" s="57">
        <v>0.2</v>
      </c>
      <c r="J39" s="58"/>
    </row>
    <row r="40" spans="2:10" x14ac:dyDescent="0.25">
      <c r="B40" s="53" t="s">
        <v>52</v>
      </c>
      <c r="C40" s="54"/>
      <c r="D40" s="54"/>
      <c r="E40" s="55"/>
      <c r="F40" s="55"/>
      <c r="G40" s="56"/>
      <c r="H40" s="56"/>
      <c r="I40" s="57">
        <v>0.2</v>
      </c>
      <c r="J40" s="58"/>
    </row>
    <row r="41" spans="2:10" x14ac:dyDescent="0.25">
      <c r="B41" s="53" t="s">
        <v>53</v>
      </c>
      <c r="C41" s="54"/>
      <c r="D41" s="54"/>
      <c r="E41" s="55"/>
      <c r="F41" s="55"/>
      <c r="G41" s="56"/>
      <c r="H41" s="56"/>
      <c r="I41" s="57">
        <v>0.4</v>
      </c>
      <c r="J41" s="58"/>
    </row>
    <row r="42" spans="2:10" x14ac:dyDescent="0.25">
      <c r="B42" s="53" t="s">
        <v>54</v>
      </c>
      <c r="C42" s="54"/>
      <c r="D42" s="54"/>
      <c r="E42" s="59"/>
      <c r="F42" s="60"/>
      <c r="G42" s="56"/>
      <c r="H42" s="56"/>
      <c r="I42" s="57">
        <v>0.05</v>
      </c>
      <c r="J42" s="58"/>
    </row>
    <row r="43" spans="2:10" x14ac:dyDescent="0.25">
      <c r="B43" s="53" t="s">
        <v>55</v>
      </c>
      <c r="C43" s="54"/>
      <c r="D43" s="54"/>
      <c r="E43" s="55"/>
      <c r="F43" s="55"/>
      <c r="G43" s="56"/>
      <c r="H43" s="56"/>
      <c r="I43" s="57">
        <v>0.05</v>
      </c>
      <c r="J43" s="58"/>
    </row>
    <row r="44" spans="2:10" x14ac:dyDescent="0.25">
      <c r="B44" s="61" t="s">
        <v>56</v>
      </c>
      <c r="C44" s="62"/>
      <c r="D44" s="62"/>
      <c r="E44" s="55"/>
      <c r="F44" s="55"/>
      <c r="G44" s="56"/>
      <c r="H44" s="56"/>
      <c r="I44" s="57">
        <v>0.1</v>
      </c>
      <c r="J44" s="58"/>
    </row>
    <row r="45" spans="2:10" x14ac:dyDescent="0.25">
      <c r="B45" s="36"/>
      <c r="C45" s="37"/>
      <c r="D45" s="37"/>
      <c r="E45" s="40"/>
      <c r="F45" s="40"/>
      <c r="G45" s="16"/>
      <c r="H45" s="16"/>
      <c r="I45" s="38" t="s">
        <v>43</v>
      </c>
      <c r="J45" s="46"/>
    </row>
    <row r="46" spans="2:10" x14ac:dyDescent="0.25">
      <c r="B46" s="49" t="s">
        <v>57</v>
      </c>
      <c r="C46" s="21"/>
      <c r="D46" s="21"/>
      <c r="E46" s="1"/>
      <c r="F46" s="1"/>
      <c r="G46" s="17"/>
      <c r="I46" s="41"/>
      <c r="J46" s="1"/>
    </row>
    <row r="47" spans="2:10" x14ac:dyDescent="0.25">
      <c r="B47" s="47" t="s">
        <v>58</v>
      </c>
      <c r="C47" s="21"/>
      <c r="D47" s="21"/>
      <c r="E47" s="48">
        <v>30</v>
      </c>
      <c r="F47" s="42"/>
      <c r="G47" s="18"/>
      <c r="H47" s="25"/>
      <c r="I47" s="43" t="s">
        <v>40</v>
      </c>
      <c r="J47" s="44"/>
    </row>
    <row r="48" spans="2:10" x14ac:dyDescent="0.25">
      <c r="B48" s="47" t="s">
        <v>59</v>
      </c>
      <c r="C48" s="21"/>
      <c r="D48" s="21"/>
      <c r="E48" s="48">
        <v>37</v>
      </c>
      <c r="F48" s="42"/>
      <c r="G48" s="18"/>
      <c r="H48" s="25"/>
      <c r="I48" s="45" t="s">
        <v>41</v>
      </c>
      <c r="J48" s="44"/>
    </row>
    <row r="49" spans="2:10" x14ac:dyDescent="0.25">
      <c r="B49" s="47" t="s">
        <v>60</v>
      </c>
      <c r="C49" s="21"/>
      <c r="D49" s="21"/>
      <c r="E49" s="48">
        <v>43</v>
      </c>
      <c r="F49" s="42"/>
      <c r="G49" s="18"/>
      <c r="H49" s="25"/>
      <c r="I49" s="43" t="s">
        <v>42</v>
      </c>
      <c r="J49" s="44"/>
    </row>
    <row r="50" spans="2:10" x14ac:dyDescent="0.25">
      <c r="B50" s="47" t="s">
        <v>61</v>
      </c>
      <c r="C50" s="21"/>
      <c r="D50" s="1"/>
      <c r="E50" s="48">
        <v>50</v>
      </c>
      <c r="G50" s="17"/>
      <c r="I50" s="2"/>
    </row>
    <row r="51" spans="2:10" x14ac:dyDescent="0.25">
      <c r="G51" s="17"/>
      <c r="I51" s="2"/>
    </row>
    <row r="52" spans="2:10" x14ac:dyDescent="0.25">
      <c r="G52" s="17"/>
      <c r="I52" s="2"/>
    </row>
    <row r="53" spans="2:10" x14ac:dyDescent="0.25">
      <c r="G53" s="17"/>
      <c r="I53" s="2"/>
    </row>
    <row r="54" spans="2:10" x14ac:dyDescent="0.25">
      <c r="G54" s="17"/>
      <c r="I54" s="2"/>
    </row>
    <row r="55" spans="2:10" x14ac:dyDescent="0.25">
      <c r="G55" s="17"/>
      <c r="I55" s="2"/>
    </row>
    <row r="56" spans="2:10" x14ac:dyDescent="0.25">
      <c r="G56" s="17"/>
      <c r="I56" s="2"/>
    </row>
    <row r="57" spans="2:10" x14ac:dyDescent="0.25">
      <c r="G57" s="17"/>
      <c r="I57" s="2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&amp;C&amp;"-,Fett"&amp;12Mietspiegel 2019 - Formular zur manuellen Berechnung der Miete/m²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online</vt:lpstr>
      <vt:lpstr>offline</vt:lpstr>
      <vt:lpstr>Tabelle3</vt:lpstr>
    </vt:vector>
  </TitlesOfParts>
  <Company>Stadtverwaltung Bad Kreuznach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Neumann     23</dc:creator>
  <cp:lastModifiedBy>Frenger, D.    10</cp:lastModifiedBy>
  <cp:lastPrinted>2020-06-23T09:50:06Z</cp:lastPrinted>
  <dcterms:created xsi:type="dcterms:W3CDTF">2020-02-28T08:23:46Z</dcterms:created>
  <dcterms:modified xsi:type="dcterms:W3CDTF">2024-06-17T14:50:57Z</dcterms:modified>
</cp:coreProperties>
</file>